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1\Bohumín ul. Úvozní - kanalizace\Oprava rozpočtů\SO 04 Tlakový řad kanalizace A+b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Pol'!$A$1:$U$80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I48" i="1"/>
  <c r="I47" i="1"/>
  <c r="G39" i="1"/>
  <c r="F39" i="1"/>
  <c r="G70" i="12"/>
  <c r="AC70" i="12"/>
  <c r="AD70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O20" i="12"/>
  <c r="G21" i="12"/>
  <c r="M21" i="12" s="1"/>
  <c r="M20" i="12" s="1"/>
  <c r="I21" i="12"/>
  <c r="I20" i="12" s="1"/>
  <c r="K21" i="12"/>
  <c r="K20" i="12" s="1"/>
  <c r="O21" i="12"/>
  <c r="Q21" i="12"/>
  <c r="Q20" i="12" s="1"/>
  <c r="U21" i="12"/>
  <c r="U20" i="12" s="1"/>
  <c r="G22" i="12"/>
  <c r="I22" i="12"/>
  <c r="K22" i="12"/>
  <c r="M22" i="12"/>
  <c r="O22" i="12"/>
  <c r="Q22" i="12"/>
  <c r="U22" i="12"/>
  <c r="G23" i="12"/>
  <c r="O23" i="12"/>
  <c r="G24" i="12"/>
  <c r="M24" i="12" s="1"/>
  <c r="M23" i="12" s="1"/>
  <c r="I24" i="12"/>
  <c r="I23" i="12" s="1"/>
  <c r="K24" i="12"/>
  <c r="K23" i="12" s="1"/>
  <c r="O24" i="12"/>
  <c r="Q24" i="12"/>
  <c r="Q23" i="12" s="1"/>
  <c r="U24" i="12"/>
  <c r="U23" i="12" s="1"/>
  <c r="G25" i="12"/>
  <c r="I25" i="12"/>
  <c r="K25" i="12"/>
  <c r="M25" i="12"/>
  <c r="O25" i="12"/>
  <c r="Q25" i="12"/>
  <c r="U25" i="12"/>
  <c r="G27" i="12"/>
  <c r="M27" i="12" s="1"/>
  <c r="I27" i="12"/>
  <c r="I26" i="12" s="1"/>
  <c r="K27" i="12"/>
  <c r="O27" i="12"/>
  <c r="O26" i="12" s="1"/>
  <c r="Q27" i="12"/>
  <c r="Q26" i="12" s="1"/>
  <c r="U27" i="12"/>
  <c r="G28" i="12"/>
  <c r="M28" i="12" s="1"/>
  <c r="I28" i="12"/>
  <c r="K28" i="12"/>
  <c r="K26" i="12" s="1"/>
  <c r="O28" i="12"/>
  <c r="Q28" i="12"/>
  <c r="U28" i="12"/>
  <c r="U26" i="12" s="1"/>
  <c r="G29" i="12"/>
  <c r="I29" i="12"/>
  <c r="K29" i="12"/>
  <c r="M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50" i="12"/>
  <c r="G49" i="12" s="1"/>
  <c r="I50" i="12"/>
  <c r="I49" i="12" s="1"/>
  <c r="K50" i="12"/>
  <c r="M50" i="12"/>
  <c r="O50" i="12"/>
  <c r="O49" i="12" s="1"/>
  <c r="Q50" i="12"/>
  <c r="Q49" i="12" s="1"/>
  <c r="U50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I53" i="12"/>
  <c r="K53" i="12"/>
  <c r="K49" i="12" s="1"/>
  <c r="M53" i="12"/>
  <c r="O53" i="12"/>
  <c r="Q53" i="12"/>
  <c r="U53" i="12"/>
  <c r="U49" i="12" s="1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I57" i="12"/>
  <c r="K57" i="12"/>
  <c r="M57" i="12"/>
  <c r="O57" i="12"/>
  <c r="Q57" i="12"/>
  <c r="U57" i="12"/>
  <c r="G58" i="12"/>
  <c r="I58" i="12"/>
  <c r="K58" i="12"/>
  <c r="M58" i="12"/>
  <c r="O58" i="12"/>
  <c r="Q58" i="12"/>
  <c r="U58" i="12"/>
  <c r="G60" i="12"/>
  <c r="I60" i="12"/>
  <c r="I59" i="12" s="1"/>
  <c r="K60" i="12"/>
  <c r="K59" i="12" s="1"/>
  <c r="M60" i="12"/>
  <c r="O60" i="12"/>
  <c r="Q60" i="12"/>
  <c r="Q59" i="12" s="1"/>
  <c r="U60" i="12"/>
  <c r="U59" i="12" s="1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O59" i="12" s="1"/>
  <c r="Q63" i="12"/>
  <c r="U63" i="12"/>
  <c r="I64" i="12"/>
  <c r="Q64" i="12"/>
  <c r="G65" i="12"/>
  <c r="G64" i="12" s="1"/>
  <c r="I65" i="12"/>
  <c r="K65" i="12"/>
  <c r="K64" i="12" s="1"/>
  <c r="M65" i="12"/>
  <c r="M64" i="12" s="1"/>
  <c r="O65" i="12"/>
  <c r="O64" i="12" s="1"/>
  <c r="Q65" i="12"/>
  <c r="U65" i="12"/>
  <c r="U64" i="12" s="1"/>
  <c r="G67" i="12"/>
  <c r="M67" i="12" s="1"/>
  <c r="M66" i="12" s="1"/>
  <c r="I67" i="12"/>
  <c r="I66" i="12" s="1"/>
  <c r="K67" i="12"/>
  <c r="K66" i="12" s="1"/>
  <c r="O67" i="12"/>
  <c r="O66" i="12" s="1"/>
  <c r="Q67" i="12"/>
  <c r="Q66" i="12" s="1"/>
  <c r="U67" i="12"/>
  <c r="U66" i="12" s="1"/>
  <c r="G68" i="12"/>
  <c r="I68" i="12"/>
  <c r="K68" i="12"/>
  <c r="M68" i="12"/>
  <c r="O68" i="12"/>
  <c r="Q68" i="12"/>
  <c r="U68" i="12"/>
  <c r="I20" i="1"/>
  <c r="I19" i="1"/>
  <c r="I18" i="1"/>
  <c r="I17" i="1"/>
  <c r="I16" i="1"/>
  <c r="I55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59" i="12"/>
  <c r="M49" i="12"/>
  <c r="M26" i="12"/>
  <c r="G66" i="12"/>
  <c r="G26" i="12"/>
  <c r="M9" i="12"/>
  <c r="M8" i="12" s="1"/>
  <c r="G59" i="12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<sst xmlns="http://schemas.openxmlformats.org/spreadsheetml/2006/main" count="388" uniqueCount="223">
  <si>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</si>
  <si>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</si>
  <si>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</si>
  <si>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</si>
  <si>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</si>
  <si>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</si>
  <si>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</si>
  <si>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</si>
  <si>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</si>
  <si>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</si>
  <si>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</si>
  <si>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</si>
  <si>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</si>
  <si>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</si>
  <si>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</si>
  <si>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</si>
  <si>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</si>
  <si>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</si>
  <si>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</si>
  <si>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</si>
  <si>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</si>
  <si>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</si>
  <si>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</si>
  <si>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</si>
  <si>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</si>
  <si>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</si>
  <si>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</si>
  <si>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</si>
  <si>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</si>
  <si>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</si>
  <si>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</si>
  <si>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</si>
  <si>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</si>
  <si>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</si>
  <si>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</si>
  <si>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</si>
  <si>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</si>
  <si>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</si>
  <si>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</si>
  <si>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</si>
  <si>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</si>
  <si>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</si>
  <si>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</si>
  <si>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 04 Tlakový řad kanalizace "A"+"B"</t>
  </si>
  <si>
    <t>Rozpočet:</t>
  </si>
  <si>
    <t>Misto</t>
  </si>
  <si>
    <t>Bohumín,Skřečoň - ul. Úvozní - kanalizace + vodovod</t>
  </si>
  <si>
    <t>Město Bohumín</t>
  </si>
  <si>
    <t>Masarykova 158</t>
  </si>
  <si>
    <t>Bohumín-Nový Bohumín</t>
  </si>
  <si>
    <t>73581</t>
  </si>
  <si>
    <t>00297569</t>
  </si>
  <si>
    <t>CZ00297569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</si>
  <si>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</si>
  <si>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</si>
  <si>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</si>
  <si>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</si>
  <si>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</si>
  <si>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</si>
  <si>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</si>
  <si>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15</t>
  </si>
  <si>
    <t>Roubení</t>
  </si>
  <si>
    <t>4</t>
  </si>
  <si>
    <t>Vodorovné konstrukce</t>
  </si>
  <si>
    <t>8</t>
  </si>
  <si>
    <t>Trubní vedení</t>
  </si>
  <si>
    <t>93</t>
  </si>
  <si>
    <t>Dokončovací práce inž.staveb</t>
  </si>
  <si>
    <t>97</t>
  </si>
  <si>
    <t>Prorážení otvorů</t>
  </si>
  <si>
    <t>99</t>
  </si>
  <si>
    <t>Staveništní přesun hmot</t>
  </si>
  <si>
    <t>M23</t>
  </si>
  <si>
    <t>Montáže potrubí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</si>
  <si>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</si>
  <si>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</si>
  <si>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</si>
  <si>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</si>
  <si>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</si>
  <si>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</si>
  <si>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</si>
  <si>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</si>
  <si>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</si>
  <si>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</si>
  <si>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</si>
  <si>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</si>
  <si>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</si>
  <si>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</si>
  <si>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</si>
  <si>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</si>
  <si>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</si>
  <si>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</si>
  <si>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</si>
  <si>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</si>
  <si>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</si>
  <si>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</si>
  <si>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</si>
  <si>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</si>
  <si>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</si>
  <si>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</si>
  <si>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</si>
  <si>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</si>
  <si>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</si>
  <si>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113107320R00</t>
  </si>
  <si>
    <t>Odstranění podkladu pl. 50 m2,kam.těžené tl.20 cm</t>
  </si>
  <si>
    <t>m2</t>
  </si>
  <si>
    <t>POL1_0</t>
  </si>
  <si>
    <t>132201212R00</t>
  </si>
  <si>
    <t>Hloubení rýh š.do 200 cm hor.3 do 1000m3,STROJNĚ</t>
  </si>
  <si>
    <t>m3</t>
  </si>
  <si>
    <t>119000001RA0</t>
  </si>
  <si>
    <t>Dočasné zajištění potrubí ve výkopu</t>
  </si>
  <si>
    <t>m</t>
  </si>
  <si>
    <t>POL2_0</t>
  </si>
  <si>
    <t>139601102R00</t>
  </si>
  <si>
    <t>Ruční výkop jam, rýh a šachet v hornině tř. 3</t>
  </si>
  <si>
    <t>161101101R00</t>
  </si>
  <si>
    <t>Svislé přemístění výkopku z hor.1-4 do 2,5 m</t>
  </si>
  <si>
    <t>167101102R00</t>
  </si>
  <si>
    <t>Nakládání výkopku z hor.1-4 v množství nad 100 m3</t>
  </si>
  <si>
    <t>162301102RT3</t>
  </si>
  <si>
    <t>Vodorovné přemístění výkopku z hor.1-4 do 1000 m, nosnost 12 t</t>
  </si>
  <si>
    <t>162300001VP</t>
  </si>
  <si>
    <t>Příplatek k vodorovnému přemístění za , každý další km</t>
  </si>
  <si>
    <t>t</t>
  </si>
  <si>
    <t>162300002VP</t>
  </si>
  <si>
    <t>Poplatek za skládku zeminy</t>
  </si>
  <si>
    <t>174101101R00</t>
  </si>
  <si>
    <t>Zásyp jam, rýh, šachet se zhutněním</t>
  </si>
  <si>
    <t>583418034R</t>
  </si>
  <si>
    <t>Kamenivo drcené frakce  16/32 B Morav kraj</t>
  </si>
  <si>
    <t>POL3_0</t>
  </si>
  <si>
    <t>151101101R00</t>
  </si>
  <si>
    <t>Pažení a rozepření stěn rýh - příložné - hl.do 2 m</t>
  </si>
  <si>
    <t>151101111R00</t>
  </si>
  <si>
    <t>Odstranění pažení stěn rýh - příložné - hl. do 2 m</t>
  </si>
  <si>
    <t>451572111RK6</t>
  </si>
  <si>
    <t>Lože pod potrubí z kameniva těženého 0 - 4 mm, kraj Moravskoslezský</t>
  </si>
  <si>
    <t>175100020RA0</t>
  </si>
  <si>
    <t>Obsyp potrubí štěrkopískem</t>
  </si>
  <si>
    <t>871373121R00</t>
  </si>
  <si>
    <t>Montáž trub z plastu, gumový kroužek, DN 300</t>
  </si>
  <si>
    <t>28611134R</t>
  </si>
  <si>
    <t>Trubka PVC kanalizační Solidwall 250x8,6x6000 mm, plnostěnná, hladká, SN 12</t>
  </si>
  <si>
    <t>kus</t>
  </si>
  <si>
    <t>894432112R00</t>
  </si>
  <si>
    <t>Osazení plastové šachty revizní prům.425 mm, Wavin</t>
  </si>
  <si>
    <t>8940001.VP</t>
  </si>
  <si>
    <t>DOD šachty DN425 - PP dno,těsnění,vlnovec dl 2,0 m, poklop D40t teleskop</t>
  </si>
  <si>
    <t>ks</t>
  </si>
  <si>
    <t>871241121R00</t>
  </si>
  <si>
    <t>Montáž potrubí polyetylenového ve výkopu d 90 mm</t>
  </si>
  <si>
    <t>286136645R</t>
  </si>
  <si>
    <t>Trubka Wavin TS kanalizace SDR11  63x5,8 mm, dl. 12 m, PE100 RC třívrstvé potrubí, barva zelená</t>
  </si>
  <si>
    <t>34140842R</t>
  </si>
  <si>
    <t>Vodič izolovaný s Cu jádrem H07V-R 4mm2</t>
  </si>
  <si>
    <t>283141494R</t>
  </si>
  <si>
    <t>Fólie výstražná pro kanal. š. 300 mm hnědá</t>
  </si>
  <si>
    <t>857242121R00</t>
  </si>
  <si>
    <t>Montáž tvarovek litin. jednoos.přír. výkop DN 80</t>
  </si>
  <si>
    <t>8570001.VP</t>
  </si>
  <si>
    <t>Přírubové koleno s patkou N DN50, vč podložky patk kolene</t>
  </si>
  <si>
    <t>8570002.VP</t>
  </si>
  <si>
    <t>Dvoupřírubový kus FF D50 dl. 300</t>
  </si>
  <si>
    <t>28654365R</t>
  </si>
  <si>
    <t>Příruba volná k lemovému nákružku d 63/DN 50mm PPR</t>
  </si>
  <si>
    <t>28654359R</t>
  </si>
  <si>
    <t>Nákružek lemový d 63 mm PPR</t>
  </si>
  <si>
    <t>28613105.MR</t>
  </si>
  <si>
    <t>Elektrospojka d  63 mm SDR 11 PE 100 ELGEF Plus</t>
  </si>
  <si>
    <t>28613125.MR</t>
  </si>
  <si>
    <t>Elektro T-kus KIT d 63 mm rovnoramenný PE100 SDR11</t>
  </si>
  <si>
    <t>891217111R00</t>
  </si>
  <si>
    <t>Montáž hydrantů podzemních DN 50</t>
  </si>
  <si>
    <t>8910001.VP</t>
  </si>
  <si>
    <t>SOUPRAVA proplachovací DN 50/1,50m pro odpadní , vody HAWLE č.D810</t>
  </si>
  <si>
    <t>899401113R00</t>
  </si>
  <si>
    <t>Osazení poklopů litinových hydrantových</t>
  </si>
  <si>
    <t>422914522R</t>
  </si>
  <si>
    <t>Poklop litinový hydrantový samonivelační D400, vč podložky bet pod poklop</t>
  </si>
  <si>
    <t>28613048.MR</t>
  </si>
  <si>
    <t>Koleno 90° d  63 mm PE 100 +GF+</t>
  </si>
  <si>
    <t>286-00001.VP</t>
  </si>
  <si>
    <t>Kotvení výtokového kolena-kotvící tyč, s objímkou - nerez</t>
  </si>
  <si>
    <t>930000001VP</t>
  </si>
  <si>
    <t>zajištění dopravního značení dle zák.13/1997 Sb.</t>
  </si>
  <si>
    <t>soubor</t>
  </si>
  <si>
    <t>930000002VP</t>
  </si>
  <si>
    <t>zajištění vytyčení prostorové polohy stavby podle , projektu a zajištění označení staveniště tabulemi</t>
  </si>
  <si>
    <t>930000004VP</t>
  </si>
  <si>
    <t>geodetické zaměření skutečného provedení stavby  , v systému JTSK  a  B.p.v. (dle směrnice SmVak )</t>
  </si>
  <si>
    <t>bm</t>
  </si>
  <si>
    <t>930000005VP</t>
  </si>
  <si>
    <t xml:space="preserve">zpracování geometrických plánů o rozsahu věcného , břemene – služebnosti </t>
  </si>
  <si>
    <t>930000006VP</t>
  </si>
  <si>
    <t>dokumentace skutečného provedení stavby , 4 paré dokumentace</t>
  </si>
  <si>
    <t>930000007VP</t>
  </si>
  <si>
    <t>protokoly o provedených zkouškách hutnění zásypu , potrubí</t>
  </si>
  <si>
    <t>930000009VP</t>
  </si>
  <si>
    <t xml:space="preserve">provedení pasportizace stávajících objektů, , oplocení, sjezdů  podél trasy kanalizace </t>
  </si>
  <si>
    <t>930000010VP</t>
  </si>
  <si>
    <t>fotodokumentace pozemků před zahájením stavby, + během realizace stavby</t>
  </si>
  <si>
    <t>930000014VP</t>
  </si>
  <si>
    <t>demontáž a zpětná montáž oplocení , včetně zajištění náhradního oplocení po dobu výst</t>
  </si>
  <si>
    <t>979087212R00</t>
  </si>
  <si>
    <t>Nakládání suti na dopravní prostředky - komunikace</t>
  </si>
  <si>
    <t>979081111RT3</t>
  </si>
  <si>
    <t>Odvoz suti a vybour. hmot na skládku do 1 km, kontejnerem 7 t</t>
  </si>
  <si>
    <t>979000001VP</t>
  </si>
  <si>
    <t>Příplatek k vodorovnému přemístění za každý, další km</t>
  </si>
  <si>
    <t>979000002VP</t>
  </si>
  <si>
    <t>Poplatek za skládku suti</t>
  </si>
  <si>
    <t>998000001VP</t>
  </si>
  <si>
    <t>Přesun hmot, trubní vedení</t>
  </si>
  <si>
    <t>230170012R00</t>
  </si>
  <si>
    <t>Zkouška těsnosti potrubí, DN 50 - 80</t>
  </si>
  <si>
    <t>230170002R00</t>
  </si>
  <si>
    <t>Příprava pro zkoušku těsnosti, DN 50 - 80</t>
  </si>
  <si>
    <t>sada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</si>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</sst>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SUMIF(F47:F54,A16,I47:I54)+SUMIF(F47:F54,"PSU",I47:I54)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SUMIF(F47:F54,A17,I47:I54)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SUMIF(F47:F54,A18,I47:I54)</f>
        <v>0</v>
      </c>
      <c r="J18" s="93"/>
    </row>
    <row r="19" spans="1:10" ht="23.25" customHeight="1" x14ac:dyDescent="0.2">
      <c r="A19" s="193" t="s">
        <v>74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SUMIF(F47:F54,A19,I47:I54)</f>
        <v>0</v>
      </c>
      <c r="J19" s="93"/>
    </row>
    <row r="20" spans="1:10" ht="23.25" customHeight="1" x14ac:dyDescent="0.2">
      <c r="A20" s="193" t="s">
        <v>75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SUMIF(F47:F54,A20,I47:I54)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44266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Pol'!AC70</f>
        <v>0</v>
      </c>
      <c r="G39" s="148">
        <f>'Rozpočet Pol'!AD70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56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57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58</v>
      </c>
      <c r="C47" s="175" t="s">
        <v>59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60</v>
      </c>
      <c r="C48" s="165" t="s">
        <v>61</v>
      </c>
      <c r="D48" s="167"/>
      <c r="E48" s="167"/>
      <c r="F48" s="183" t="s">
        <v>23</v>
      </c>
      <c r="G48" s="184"/>
      <c r="H48" s="184"/>
      <c r="I48" s="185">
        <f>'Rozpočet Pol'!G20</f>
        <v>0</v>
      </c>
      <c r="J48" s="185"/>
    </row>
    <row r="49" spans="1:10" ht="25.5" customHeight="1" x14ac:dyDescent="0.2">
      <c r="A49" s="163"/>
      <c r="B49" s="166" t="s">
        <v>62</v>
      </c>
      <c r="C49" s="165" t="s">
        <v>63</v>
      </c>
      <c r="D49" s="167"/>
      <c r="E49" s="167"/>
      <c r="F49" s="183" t="s">
        <v>23</v>
      </c>
      <c r="G49" s="184"/>
      <c r="H49" s="184"/>
      <c r="I49" s="185">
        <f>'Rozpočet Pol'!G23</f>
        <v>0</v>
      </c>
      <c r="J49" s="185"/>
    </row>
    <row r="50" spans="1:10" ht="25.5" customHeight="1" x14ac:dyDescent="0.2">
      <c r="A50" s="163"/>
      <c r="B50" s="166" t="s">
        <v>64</v>
      </c>
      <c r="C50" s="165" t="s">
        <v>65</v>
      </c>
      <c r="D50" s="167"/>
      <c r="E50" s="167"/>
      <c r="F50" s="183" t="s">
        <v>23</v>
      </c>
      <c r="G50" s="184"/>
      <c r="H50" s="184"/>
      <c r="I50" s="185">
        <f>'Rozpočet Pol'!G26</f>
        <v>0</v>
      </c>
      <c r="J50" s="185"/>
    </row>
    <row r="51" spans="1:10" ht="25.5" customHeight="1" x14ac:dyDescent="0.2">
      <c r="A51" s="163"/>
      <c r="B51" s="166" t="s">
        <v>66</v>
      </c>
      <c r="C51" s="165" t="s">
        <v>67</v>
      </c>
      <c r="D51" s="167"/>
      <c r="E51" s="167"/>
      <c r="F51" s="183" t="s">
        <v>23</v>
      </c>
      <c r="G51" s="184"/>
      <c r="H51" s="184"/>
      <c r="I51" s="185">
        <f>'Rozpočet Pol'!G49</f>
        <v>0</v>
      </c>
      <c r="J51" s="185"/>
    </row>
    <row r="52" spans="1:10" ht="25.5" customHeight="1" x14ac:dyDescent="0.2">
      <c r="A52" s="163"/>
      <c r="B52" s="166" t="s">
        <v>68</v>
      </c>
      <c r="C52" s="165" t="s">
        <v>69</v>
      </c>
      <c r="D52" s="167"/>
      <c r="E52" s="167"/>
      <c r="F52" s="183" t="s">
        <v>23</v>
      </c>
      <c r="G52" s="184"/>
      <c r="H52" s="184"/>
      <c r="I52" s="185">
        <f>'Rozpočet Pol'!G59</f>
        <v>0</v>
      </c>
      <c r="J52" s="185"/>
    </row>
    <row r="53" spans="1:10" ht="25.5" customHeight="1" x14ac:dyDescent="0.2">
      <c r="A53" s="163"/>
      <c r="B53" s="166" t="s">
        <v>70</v>
      </c>
      <c r="C53" s="165" t="s">
        <v>71</v>
      </c>
      <c r="D53" s="167"/>
      <c r="E53" s="167"/>
      <c r="F53" s="183" t="s">
        <v>23</v>
      </c>
      <c r="G53" s="184"/>
      <c r="H53" s="184"/>
      <c r="I53" s="185">
        <f>'Rozpočet Pol'!G64</f>
        <v>0</v>
      </c>
      <c r="J53" s="185"/>
    </row>
    <row r="54" spans="1:10" ht="25.5" customHeight="1" x14ac:dyDescent="0.2">
      <c r="A54" s="163"/>
      <c r="B54" s="177" t="s">
        <v>72</v>
      </c>
      <c r="C54" s="178" t="s">
        <v>73</v>
      </c>
      <c r="D54" s="179"/>
      <c r="E54" s="179"/>
      <c r="F54" s="186" t="s">
        <v>25</v>
      </c>
      <c r="G54" s="187"/>
      <c r="H54" s="187"/>
      <c r="I54" s="188">
        <f>'Rozpočet Pol'!G66</f>
        <v>0</v>
      </c>
      <c r="J54" s="188"/>
    </row>
    <row r="55" spans="1:10" ht="25.5" customHeight="1" x14ac:dyDescent="0.2">
      <c r="A55" s="164"/>
      <c r="B55" s="170" t="s">
        <v>1</v>
      </c>
      <c r="C55" s="170"/>
      <c r="D55" s="171"/>
      <c r="E55" s="171"/>
      <c r="F55" s="189"/>
      <c r="G55" s="190"/>
      <c r="H55" s="190"/>
      <c r="I55" s="191">
        <f>SUM(I47:I54)</f>
        <v>0</v>
      </c>
      <c r="J55" s="191"/>
    </row>
    <row r="56" spans="1:10" x14ac:dyDescent="0.2">
      <c r="F56" s="192"/>
      <c r="G56" s="130"/>
      <c r="H56" s="192"/>
      <c r="I56" s="130"/>
      <c r="J56" s="130"/>
    </row>
    <row r="57" spans="1:10" x14ac:dyDescent="0.2">
      <c r="F57" s="192"/>
      <c r="G57" s="130"/>
      <c r="H57" s="192"/>
      <c r="I57" s="130"/>
      <c r="J57" s="130"/>
    </row>
    <row r="58" spans="1:10" x14ac:dyDescent="0.2">
      <c r="F58" s="192"/>
      <c r="G58" s="130"/>
      <c r="H58" s="192"/>
      <c r="I58" s="130"/>
      <c r="J58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77</v>
      </c>
    </row>
    <row r="2" spans="1:60" ht="24.95" customHeight="1" x14ac:dyDescent="0.2">
      <c r="A2" s="202" t="s">
        <v>76</v>
      </c>
      <c r="B2" s="196"/>
      <c r="C2" s="197" t="s">
        <v>46</v>
      </c>
      <c r="D2" s="198"/>
      <c r="E2" s="198"/>
      <c r="F2" s="198"/>
      <c r="G2" s="204"/>
      <c r="AE2" t="s">
        <v>78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79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80</v>
      </c>
    </row>
    <row r="5" spans="1:60" hidden="1" x14ac:dyDescent="0.2">
      <c r="A5" s="206" t="s">
        <v>81</v>
      </c>
      <c r="B5" s="207"/>
      <c r="C5" s="208"/>
      <c r="D5" s="209"/>
      <c r="E5" s="209"/>
      <c r="F5" s="209"/>
      <c r="G5" s="210"/>
      <c r="AE5" t="s">
        <v>82</v>
      </c>
    </row>
    <row r="7" spans="1:60" ht="38.25" x14ac:dyDescent="0.2">
      <c r="A7" s="215" t="s">
        <v>83</v>
      </c>
      <c r="B7" s="216" t="s">
        <v>84</v>
      </c>
      <c r="C7" s="216" t="s">
        <v>85</v>
      </c>
      <c r="D7" s="215" t="s">
        <v>86</v>
      </c>
      <c r="E7" s="215" t="s">
        <v>87</v>
      </c>
      <c r="F7" s="211" t="s">
        <v>88</v>
      </c>
      <c r="G7" s="232" t="s">
        <v>28</v>
      </c>
      <c r="H7" s="233" t="s">
        <v>29</v>
      </c>
      <c r="I7" s="233" t="s">
        <v>89</v>
      </c>
      <c r="J7" s="233" t="s">
        <v>30</v>
      </c>
      <c r="K7" s="233" t="s">
        <v>90</v>
      </c>
      <c r="L7" s="233" t="s">
        <v>91</v>
      </c>
      <c r="M7" s="233" t="s">
        <v>92</v>
      </c>
      <c r="N7" s="233" t="s">
        <v>93</v>
      </c>
      <c r="O7" s="233" t="s">
        <v>94</v>
      </c>
      <c r="P7" s="233" t="s">
        <v>95</v>
      </c>
      <c r="Q7" s="233" t="s">
        <v>96</v>
      </c>
      <c r="R7" s="233" t="s">
        <v>97</v>
      </c>
      <c r="S7" s="233" t="s">
        <v>98</v>
      </c>
      <c r="T7" s="233" t="s">
        <v>99</v>
      </c>
      <c r="U7" s="218" t="s">
        <v>100</v>
      </c>
    </row>
    <row r="8" spans="1:60" x14ac:dyDescent="0.2">
      <c r="A8" s="234" t="s">
        <v>101</v>
      </c>
      <c r="B8" s="235" t="s">
        <v>58</v>
      </c>
      <c r="C8" s="236" t="s">
        <v>59</v>
      </c>
      <c r="D8" s="237"/>
      <c r="E8" s="238"/>
      <c r="F8" s="239"/>
      <c r="G8" s="239">
        <f>SUMIF(AE9:AE19,"&lt;&gt;NOR",G9:G19)</f>
        <v>0</v>
      </c>
      <c r="H8" s="239"/>
      <c r="I8" s="239">
        <f>SUM(I9:I19)</f>
        <v>0</v>
      </c>
      <c r="J8" s="239"/>
      <c r="K8" s="239">
        <f>SUM(K9:K19)</f>
        <v>0</v>
      </c>
      <c r="L8" s="239"/>
      <c r="M8" s="239">
        <f>SUM(M9:M19)</f>
        <v>0</v>
      </c>
      <c r="N8" s="217"/>
      <c r="O8" s="217">
        <f>SUM(O9:O19)</f>
        <v>181.55554000000001</v>
      </c>
      <c r="P8" s="217"/>
      <c r="Q8" s="217">
        <f>SUM(Q9:Q19)</f>
        <v>67.341999999999999</v>
      </c>
      <c r="R8" s="217"/>
      <c r="S8" s="217"/>
      <c r="T8" s="234"/>
      <c r="U8" s="217">
        <f>SUM(U9:U19)</f>
        <v>254.58</v>
      </c>
      <c r="AE8" t="s">
        <v>102</v>
      </c>
    </row>
    <row r="9" spans="1:60" outlineLevel="1" x14ac:dyDescent="0.2">
      <c r="A9" s="213">
        <v>1</v>
      </c>
      <c r="B9" s="219" t="s">
        <v>103</v>
      </c>
      <c r="C9" s="262" t="s">
        <v>104</v>
      </c>
      <c r="D9" s="221" t="s">
        <v>105</v>
      </c>
      <c r="E9" s="227">
        <v>153.05000000000001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0</v>
      </c>
      <c r="M9" s="230">
        <f>G9*(1+L9/100)</f>
        <v>0</v>
      </c>
      <c r="N9" s="222">
        <v>0</v>
      </c>
      <c r="O9" s="222">
        <f>ROUND(E9*N9,5)</f>
        <v>0</v>
      </c>
      <c r="P9" s="222">
        <v>0.44</v>
      </c>
      <c r="Q9" s="222">
        <f>ROUND(E9*P9,5)</f>
        <v>67.341999999999999</v>
      </c>
      <c r="R9" s="222"/>
      <c r="S9" s="222"/>
      <c r="T9" s="223">
        <v>0.376</v>
      </c>
      <c r="U9" s="222">
        <f>ROUND(E9*T9,2)</f>
        <v>57.55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106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3">
        <v>2</v>
      </c>
      <c r="B10" s="219" t="s">
        <v>107</v>
      </c>
      <c r="C10" s="262" t="s">
        <v>108</v>
      </c>
      <c r="D10" s="221" t="s">
        <v>109</v>
      </c>
      <c r="E10" s="227">
        <v>214.91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0</v>
      </c>
      <c r="M10" s="230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0.16</v>
      </c>
      <c r="U10" s="222">
        <f>ROUND(E10*T10,2)</f>
        <v>34.39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106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3</v>
      </c>
      <c r="B11" s="219" t="s">
        <v>110</v>
      </c>
      <c r="C11" s="262" t="s">
        <v>111</v>
      </c>
      <c r="D11" s="221" t="s">
        <v>112</v>
      </c>
      <c r="E11" s="227">
        <v>4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0</v>
      </c>
      <c r="M11" s="230">
        <f>G11*(1+L11/100)</f>
        <v>0</v>
      </c>
      <c r="N11" s="222">
        <v>8.6899999999999998E-3</v>
      </c>
      <c r="O11" s="222">
        <f>ROUND(E11*N11,5)</f>
        <v>3.4759999999999999E-2</v>
      </c>
      <c r="P11" s="222">
        <v>0</v>
      </c>
      <c r="Q11" s="222">
        <f>ROUND(E11*P11,5)</f>
        <v>0</v>
      </c>
      <c r="R11" s="222"/>
      <c r="S11" s="222"/>
      <c r="T11" s="223">
        <v>3.7989999999999999</v>
      </c>
      <c r="U11" s="222">
        <f>ROUND(E11*T11,2)</f>
        <v>15.2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113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4</v>
      </c>
      <c r="B12" s="219" t="s">
        <v>114</v>
      </c>
      <c r="C12" s="262" t="s">
        <v>115</v>
      </c>
      <c r="D12" s="221" t="s">
        <v>109</v>
      </c>
      <c r="E12" s="227">
        <v>10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0</v>
      </c>
      <c r="M12" s="230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3.5329999999999999</v>
      </c>
      <c r="U12" s="222">
        <f>ROUND(E12*T12,2)</f>
        <v>35.33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106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5</v>
      </c>
      <c r="B13" s="219" t="s">
        <v>116</v>
      </c>
      <c r="C13" s="262" t="s">
        <v>117</v>
      </c>
      <c r="D13" s="221" t="s">
        <v>109</v>
      </c>
      <c r="E13" s="227">
        <v>214.91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0</v>
      </c>
      <c r="M13" s="230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0.34499999999999997</v>
      </c>
      <c r="U13" s="222">
        <f>ROUND(E13*T13,2)</f>
        <v>74.14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106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6</v>
      </c>
      <c r="B14" s="219" t="s">
        <v>118</v>
      </c>
      <c r="C14" s="262" t="s">
        <v>119</v>
      </c>
      <c r="D14" s="221" t="s">
        <v>109</v>
      </c>
      <c r="E14" s="227">
        <v>214.91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0</v>
      </c>
      <c r="M14" s="230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5.2999999999999999E-2</v>
      </c>
      <c r="U14" s="222">
        <f>ROUND(E14*T14,2)</f>
        <v>11.39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106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13">
        <v>7</v>
      </c>
      <c r="B15" s="219" t="s">
        <v>120</v>
      </c>
      <c r="C15" s="262" t="s">
        <v>121</v>
      </c>
      <c r="D15" s="221" t="s">
        <v>109</v>
      </c>
      <c r="E15" s="227">
        <v>214.91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0</v>
      </c>
      <c r="M15" s="230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5.1999999999999998E-3</v>
      </c>
      <c r="U15" s="222">
        <f>ROUND(E15*T15,2)</f>
        <v>1.1200000000000001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106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3">
        <v>8</v>
      </c>
      <c r="B16" s="219" t="s">
        <v>122</v>
      </c>
      <c r="C16" s="262" t="s">
        <v>123</v>
      </c>
      <c r="D16" s="221" t="s">
        <v>124</v>
      </c>
      <c r="E16" s="227">
        <v>4083.29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0</v>
      </c>
      <c r="M16" s="230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</v>
      </c>
      <c r="U16" s="222">
        <f>ROUND(E16*T16,2)</f>
        <v>0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106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9</v>
      </c>
      <c r="B17" s="219" t="s">
        <v>125</v>
      </c>
      <c r="C17" s="262" t="s">
        <v>126</v>
      </c>
      <c r="D17" s="221" t="s">
        <v>124</v>
      </c>
      <c r="E17" s="227">
        <v>214.91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0</v>
      </c>
      <c r="M17" s="230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0</v>
      </c>
      <c r="U17" s="222">
        <f>ROUND(E17*T17,2)</f>
        <v>0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106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10</v>
      </c>
      <c r="B18" s="219" t="s">
        <v>127</v>
      </c>
      <c r="C18" s="262" t="s">
        <v>128</v>
      </c>
      <c r="D18" s="221" t="s">
        <v>109</v>
      </c>
      <c r="E18" s="227">
        <v>126.0561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0</v>
      </c>
      <c r="M18" s="230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0.20200000000000001</v>
      </c>
      <c r="U18" s="222">
        <f>ROUND(E18*T18,2)</f>
        <v>25.46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106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11</v>
      </c>
      <c r="B19" s="219" t="s">
        <v>129</v>
      </c>
      <c r="C19" s="262" t="s">
        <v>130</v>
      </c>
      <c r="D19" s="221" t="s">
        <v>124</v>
      </c>
      <c r="E19" s="227">
        <v>181.52078399999999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0</v>
      </c>
      <c r="M19" s="230">
        <f>G19*(1+L19/100)</f>
        <v>0</v>
      </c>
      <c r="N19" s="222">
        <v>1</v>
      </c>
      <c r="O19" s="222">
        <f>ROUND(E19*N19,5)</f>
        <v>181.52078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131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14" t="s">
        <v>101</v>
      </c>
      <c r="B20" s="220" t="s">
        <v>60</v>
      </c>
      <c r="C20" s="263" t="s">
        <v>61</v>
      </c>
      <c r="D20" s="224"/>
      <c r="E20" s="228"/>
      <c r="F20" s="231"/>
      <c r="G20" s="231">
        <f>SUMIF(AE21:AE22,"&lt;&gt;NOR",G21:G22)</f>
        <v>0</v>
      </c>
      <c r="H20" s="231"/>
      <c r="I20" s="231">
        <f>SUM(I21:I22)</f>
        <v>0</v>
      </c>
      <c r="J20" s="231"/>
      <c r="K20" s="231">
        <f>SUM(K21:K22)</f>
        <v>0</v>
      </c>
      <c r="L20" s="231"/>
      <c r="M20" s="231">
        <f>SUM(M21:M22)</f>
        <v>0</v>
      </c>
      <c r="N20" s="225"/>
      <c r="O20" s="225">
        <f>SUM(O21:O22)</f>
        <v>0.50083999999999995</v>
      </c>
      <c r="P20" s="225"/>
      <c r="Q20" s="225">
        <f>SUM(Q21:Q22)</f>
        <v>0</v>
      </c>
      <c r="R20" s="225"/>
      <c r="S20" s="225"/>
      <c r="T20" s="226"/>
      <c r="U20" s="225">
        <f>SUM(U21:U22)</f>
        <v>154.80000000000001</v>
      </c>
      <c r="AE20" t="s">
        <v>102</v>
      </c>
    </row>
    <row r="21" spans="1:60" outlineLevel="1" x14ac:dyDescent="0.2">
      <c r="A21" s="213">
        <v>12</v>
      </c>
      <c r="B21" s="219" t="s">
        <v>132</v>
      </c>
      <c r="C21" s="262" t="s">
        <v>133</v>
      </c>
      <c r="D21" s="221" t="s">
        <v>105</v>
      </c>
      <c r="E21" s="227">
        <v>505.9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0</v>
      </c>
      <c r="M21" s="230">
        <f>G21*(1+L21/100)</f>
        <v>0</v>
      </c>
      <c r="N21" s="222">
        <v>9.8999999999999999E-4</v>
      </c>
      <c r="O21" s="222">
        <f>ROUND(E21*N21,5)</f>
        <v>0.50083999999999995</v>
      </c>
      <c r="P21" s="222">
        <v>0</v>
      </c>
      <c r="Q21" s="222">
        <f>ROUND(E21*P21,5)</f>
        <v>0</v>
      </c>
      <c r="R21" s="222"/>
      <c r="S21" s="222"/>
      <c r="T21" s="223">
        <v>0.23599999999999999</v>
      </c>
      <c r="U21" s="222">
        <f>ROUND(E21*T21,2)</f>
        <v>119.39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106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13</v>
      </c>
      <c r="B22" s="219" t="s">
        <v>134</v>
      </c>
      <c r="C22" s="262" t="s">
        <v>135</v>
      </c>
      <c r="D22" s="221" t="s">
        <v>105</v>
      </c>
      <c r="E22" s="227">
        <v>505.9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0</v>
      </c>
      <c r="M22" s="230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7.0000000000000007E-2</v>
      </c>
      <c r="U22" s="222">
        <f>ROUND(E22*T22,2)</f>
        <v>35.409999999999997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106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214" t="s">
        <v>101</v>
      </c>
      <c r="B23" s="220" t="s">
        <v>62</v>
      </c>
      <c r="C23" s="263" t="s">
        <v>63</v>
      </c>
      <c r="D23" s="224"/>
      <c r="E23" s="228"/>
      <c r="F23" s="231"/>
      <c r="G23" s="231">
        <f>SUMIF(AE24:AE25,"&lt;&gt;NOR",G24:G25)</f>
        <v>0</v>
      </c>
      <c r="H23" s="231"/>
      <c r="I23" s="231">
        <f>SUM(I24:I25)</f>
        <v>0</v>
      </c>
      <c r="J23" s="231"/>
      <c r="K23" s="231">
        <f>SUM(K24:K25)</f>
        <v>0</v>
      </c>
      <c r="L23" s="231"/>
      <c r="M23" s="231">
        <f>SUM(M24:M25)</f>
        <v>0</v>
      </c>
      <c r="N23" s="225"/>
      <c r="O23" s="225">
        <f>SUM(O24:O25)</f>
        <v>153.40136000000001</v>
      </c>
      <c r="P23" s="225"/>
      <c r="Q23" s="225">
        <f>SUM(Q24:Q25)</f>
        <v>0</v>
      </c>
      <c r="R23" s="225"/>
      <c r="S23" s="225"/>
      <c r="T23" s="226"/>
      <c r="U23" s="225">
        <f>SUM(U24:U25)</f>
        <v>144.19999999999999</v>
      </c>
      <c r="AE23" t="s">
        <v>102</v>
      </c>
    </row>
    <row r="24" spans="1:60" ht="22.5" outlineLevel="1" x14ac:dyDescent="0.2">
      <c r="A24" s="213">
        <v>14</v>
      </c>
      <c r="B24" s="219" t="s">
        <v>136</v>
      </c>
      <c r="C24" s="262" t="s">
        <v>137</v>
      </c>
      <c r="D24" s="221" t="s">
        <v>109</v>
      </c>
      <c r="E24" s="227">
        <v>22.717500000000001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0</v>
      </c>
      <c r="M24" s="230">
        <f>G24*(1+L24/100)</f>
        <v>0</v>
      </c>
      <c r="N24" s="222">
        <v>1.8907700000000001</v>
      </c>
      <c r="O24" s="222">
        <f>ROUND(E24*N24,5)</f>
        <v>42.953569999999999</v>
      </c>
      <c r="P24" s="222">
        <v>0</v>
      </c>
      <c r="Q24" s="222">
        <f>ROUND(E24*P24,5)</f>
        <v>0</v>
      </c>
      <c r="R24" s="222"/>
      <c r="S24" s="222"/>
      <c r="T24" s="223">
        <v>1.6950000000000001</v>
      </c>
      <c r="U24" s="222">
        <f>ROUND(E24*T24,2)</f>
        <v>38.51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106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15</v>
      </c>
      <c r="B25" s="219" t="s">
        <v>138</v>
      </c>
      <c r="C25" s="262" t="s">
        <v>139</v>
      </c>
      <c r="D25" s="221" t="s">
        <v>109</v>
      </c>
      <c r="E25" s="227">
        <v>66.136399999999995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0</v>
      </c>
      <c r="M25" s="230">
        <f>G25*(1+L25/100)</f>
        <v>0</v>
      </c>
      <c r="N25" s="222">
        <v>1.67</v>
      </c>
      <c r="O25" s="222">
        <f>ROUND(E25*N25,5)</f>
        <v>110.44779</v>
      </c>
      <c r="P25" s="222">
        <v>0</v>
      </c>
      <c r="Q25" s="222">
        <f>ROUND(E25*P25,5)</f>
        <v>0</v>
      </c>
      <c r="R25" s="222"/>
      <c r="S25" s="222"/>
      <c r="T25" s="223">
        <v>1.5980000000000001</v>
      </c>
      <c r="U25" s="222">
        <f>ROUND(E25*T25,2)</f>
        <v>105.69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113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214" t="s">
        <v>101</v>
      </c>
      <c r="B26" s="220" t="s">
        <v>64</v>
      </c>
      <c r="C26" s="263" t="s">
        <v>65</v>
      </c>
      <c r="D26" s="224"/>
      <c r="E26" s="228"/>
      <c r="F26" s="231"/>
      <c r="G26" s="231">
        <f>SUMIF(AE27:AE48,"&lt;&gt;NOR",G27:G48)</f>
        <v>0</v>
      </c>
      <c r="H26" s="231"/>
      <c r="I26" s="231">
        <f>SUM(I27:I48)</f>
        <v>0</v>
      </c>
      <c r="J26" s="231"/>
      <c r="K26" s="231">
        <f>SUM(K27:K48)</f>
        <v>0</v>
      </c>
      <c r="L26" s="231"/>
      <c r="M26" s="231">
        <f>SUM(M27:M48)</f>
        <v>0</v>
      </c>
      <c r="N26" s="225"/>
      <c r="O26" s="225">
        <f>SUM(O27:O48)</f>
        <v>1.0055000000000001</v>
      </c>
      <c r="P26" s="225"/>
      <c r="Q26" s="225">
        <f>SUM(Q27:Q48)</f>
        <v>0</v>
      </c>
      <c r="R26" s="225"/>
      <c r="S26" s="225"/>
      <c r="T26" s="226"/>
      <c r="U26" s="225">
        <f>SUM(U27:U48)</f>
        <v>27.139999999999997</v>
      </c>
      <c r="AE26" t="s">
        <v>102</v>
      </c>
    </row>
    <row r="27" spans="1:60" outlineLevel="1" x14ac:dyDescent="0.2">
      <c r="A27" s="213">
        <v>16</v>
      </c>
      <c r="B27" s="219" t="s">
        <v>140</v>
      </c>
      <c r="C27" s="262" t="s">
        <v>141</v>
      </c>
      <c r="D27" s="221" t="s">
        <v>112</v>
      </c>
      <c r="E27" s="227">
        <v>8.1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0</v>
      </c>
      <c r="M27" s="230">
        <f>G27*(1+L27/100)</f>
        <v>0</v>
      </c>
      <c r="N27" s="222">
        <v>1.0000000000000001E-5</v>
      </c>
      <c r="O27" s="222">
        <f>ROUND(E27*N27,5)</f>
        <v>8.0000000000000007E-5</v>
      </c>
      <c r="P27" s="222">
        <v>0</v>
      </c>
      <c r="Q27" s="222">
        <f>ROUND(E27*P27,5)</f>
        <v>0</v>
      </c>
      <c r="R27" s="222"/>
      <c r="S27" s="222"/>
      <c r="T27" s="223">
        <v>9.7000000000000003E-2</v>
      </c>
      <c r="U27" s="222">
        <f>ROUND(E27*T27,2)</f>
        <v>0.79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106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13">
        <v>17</v>
      </c>
      <c r="B28" s="219" t="s">
        <v>142</v>
      </c>
      <c r="C28" s="262" t="s">
        <v>143</v>
      </c>
      <c r="D28" s="221" t="s">
        <v>144</v>
      </c>
      <c r="E28" s="227">
        <v>2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0</v>
      </c>
      <c r="M28" s="230">
        <f>G28*(1+L28/100)</f>
        <v>0</v>
      </c>
      <c r="N28" s="222">
        <v>6.2990000000000004E-2</v>
      </c>
      <c r="O28" s="222">
        <f>ROUND(E28*N28,5)</f>
        <v>0.12598000000000001</v>
      </c>
      <c r="P28" s="222">
        <v>0</v>
      </c>
      <c r="Q28" s="222">
        <f>ROUND(E28*P28,5)</f>
        <v>0</v>
      </c>
      <c r="R28" s="222"/>
      <c r="S28" s="222"/>
      <c r="T28" s="223">
        <v>0</v>
      </c>
      <c r="U28" s="222">
        <f>ROUND(E28*T28,2)</f>
        <v>0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131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13">
        <v>18</v>
      </c>
      <c r="B29" s="219" t="s">
        <v>145</v>
      </c>
      <c r="C29" s="262" t="s">
        <v>146</v>
      </c>
      <c r="D29" s="221" t="s">
        <v>144</v>
      </c>
      <c r="E29" s="227">
        <v>2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0</v>
      </c>
      <c r="M29" s="230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0.65</v>
      </c>
      <c r="U29" s="222">
        <f>ROUND(E29*T29,2)</f>
        <v>1.3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106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13">
        <v>19</v>
      </c>
      <c r="B30" s="219" t="s">
        <v>147</v>
      </c>
      <c r="C30" s="262" t="s">
        <v>148</v>
      </c>
      <c r="D30" s="221" t="s">
        <v>149</v>
      </c>
      <c r="E30" s="227">
        <v>2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0</v>
      </c>
      <c r="M30" s="230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</v>
      </c>
      <c r="U30" s="222">
        <f>ROUND(E30*T30,2)</f>
        <v>0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106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20</v>
      </c>
      <c r="B31" s="219" t="s">
        <v>150</v>
      </c>
      <c r="C31" s="262" t="s">
        <v>151</v>
      </c>
      <c r="D31" s="221" t="s">
        <v>112</v>
      </c>
      <c r="E31" s="227">
        <v>146.05000000000001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0</v>
      </c>
      <c r="M31" s="230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0.126</v>
      </c>
      <c r="U31" s="222">
        <f>ROUND(E31*T31,2)</f>
        <v>18.399999999999999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106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13">
        <v>21</v>
      </c>
      <c r="B32" s="219" t="s">
        <v>152</v>
      </c>
      <c r="C32" s="262" t="s">
        <v>153</v>
      </c>
      <c r="D32" s="221" t="s">
        <v>112</v>
      </c>
      <c r="E32" s="227">
        <v>150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0</v>
      </c>
      <c r="M32" s="230">
        <f>G32*(1+L32/100)</f>
        <v>0</v>
      </c>
      <c r="N32" s="222">
        <v>1.06E-3</v>
      </c>
      <c r="O32" s="222">
        <f>ROUND(E32*N32,5)</f>
        <v>0.159</v>
      </c>
      <c r="P32" s="222">
        <v>0</v>
      </c>
      <c r="Q32" s="222">
        <f>ROUND(E32*P32,5)</f>
        <v>0</v>
      </c>
      <c r="R32" s="222"/>
      <c r="S32" s="222"/>
      <c r="T32" s="223">
        <v>0</v>
      </c>
      <c r="U32" s="222">
        <f>ROUND(E32*T32,2)</f>
        <v>0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131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22</v>
      </c>
      <c r="B33" s="219" t="s">
        <v>154</v>
      </c>
      <c r="C33" s="262" t="s">
        <v>155</v>
      </c>
      <c r="D33" s="221" t="s">
        <v>112</v>
      </c>
      <c r="E33" s="227">
        <v>200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0</v>
      </c>
      <c r="M33" s="230">
        <f>G33*(1+L33/100)</f>
        <v>0</v>
      </c>
      <c r="N33" s="222">
        <v>3.0000000000000001E-5</v>
      </c>
      <c r="O33" s="222">
        <f>ROUND(E33*N33,5)</f>
        <v>6.0000000000000001E-3</v>
      </c>
      <c r="P33" s="222">
        <v>0</v>
      </c>
      <c r="Q33" s="222">
        <f>ROUND(E33*P33,5)</f>
        <v>0</v>
      </c>
      <c r="R33" s="222"/>
      <c r="S33" s="222"/>
      <c r="T33" s="223">
        <v>0</v>
      </c>
      <c r="U33" s="222">
        <f>ROUND(E33*T33,2)</f>
        <v>0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131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23</v>
      </c>
      <c r="B34" s="219" t="s">
        <v>156</v>
      </c>
      <c r="C34" s="262" t="s">
        <v>157</v>
      </c>
      <c r="D34" s="221" t="s">
        <v>112</v>
      </c>
      <c r="E34" s="227">
        <v>160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0</v>
      </c>
      <c r="M34" s="230">
        <f>G34*(1+L34/100)</f>
        <v>0</v>
      </c>
      <c r="N34" s="222">
        <v>0</v>
      </c>
      <c r="O34" s="222">
        <f>ROUND(E34*N34,5)</f>
        <v>0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131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24</v>
      </c>
      <c r="B35" s="219" t="s">
        <v>158</v>
      </c>
      <c r="C35" s="262" t="s">
        <v>159</v>
      </c>
      <c r="D35" s="221" t="s">
        <v>144</v>
      </c>
      <c r="E35" s="227">
        <v>4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0</v>
      </c>
      <c r="M35" s="230">
        <f>G35*(1+L35/100)</f>
        <v>0</v>
      </c>
      <c r="N35" s="222">
        <v>2.2000000000000001E-4</v>
      </c>
      <c r="O35" s="222">
        <f>ROUND(E35*N35,5)</f>
        <v>8.8000000000000003E-4</v>
      </c>
      <c r="P35" s="222">
        <v>0</v>
      </c>
      <c r="Q35" s="222">
        <f>ROUND(E35*P35,5)</f>
        <v>0</v>
      </c>
      <c r="R35" s="222"/>
      <c r="S35" s="222"/>
      <c r="T35" s="223">
        <v>0.75900000000000001</v>
      </c>
      <c r="U35" s="222">
        <f>ROUND(E35*T35,2)</f>
        <v>3.04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106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13">
        <v>25</v>
      </c>
      <c r="B36" s="219" t="s">
        <v>160</v>
      </c>
      <c r="C36" s="262" t="s">
        <v>161</v>
      </c>
      <c r="D36" s="221" t="s">
        <v>149</v>
      </c>
      <c r="E36" s="227">
        <v>2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0</v>
      </c>
      <c r="M36" s="230">
        <f>G36*(1+L36/100)</f>
        <v>0</v>
      </c>
      <c r="N36" s="222">
        <v>1.0499999999999999E-3</v>
      </c>
      <c r="O36" s="222">
        <f>ROUND(E36*N36,5)</f>
        <v>2.0999999999999999E-3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106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26</v>
      </c>
      <c r="B37" s="219" t="s">
        <v>162</v>
      </c>
      <c r="C37" s="262" t="s">
        <v>163</v>
      </c>
      <c r="D37" s="221" t="s">
        <v>149</v>
      </c>
      <c r="E37" s="227">
        <v>2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0</v>
      </c>
      <c r="M37" s="230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106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13">
        <v>27</v>
      </c>
      <c r="B38" s="219" t="s">
        <v>164</v>
      </c>
      <c r="C38" s="262" t="s">
        <v>165</v>
      </c>
      <c r="D38" s="221" t="s">
        <v>144</v>
      </c>
      <c r="E38" s="227">
        <v>2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0</v>
      </c>
      <c r="M38" s="230">
        <f>G38*(1+L38/100)</f>
        <v>0</v>
      </c>
      <c r="N38" s="222">
        <v>2.3999999999999998E-3</v>
      </c>
      <c r="O38" s="222">
        <f>ROUND(E38*N38,5)</f>
        <v>4.7999999999999996E-3</v>
      </c>
      <c r="P38" s="222">
        <v>0</v>
      </c>
      <c r="Q38" s="222">
        <f>ROUND(E38*P38,5)</f>
        <v>0</v>
      </c>
      <c r="R38" s="222"/>
      <c r="S38" s="222"/>
      <c r="T38" s="223">
        <v>0</v>
      </c>
      <c r="U38" s="222">
        <f>ROUND(E38*T38,2)</f>
        <v>0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131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28</v>
      </c>
      <c r="B39" s="219" t="s">
        <v>166</v>
      </c>
      <c r="C39" s="262" t="s">
        <v>167</v>
      </c>
      <c r="D39" s="221" t="s">
        <v>144</v>
      </c>
      <c r="E39" s="227">
        <v>2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0</v>
      </c>
      <c r="M39" s="230">
        <f>G39*(1+L39/100)</f>
        <v>0</v>
      </c>
      <c r="N39" s="222">
        <v>1.7000000000000001E-4</v>
      </c>
      <c r="O39" s="222">
        <f>ROUND(E39*N39,5)</f>
        <v>3.4000000000000002E-4</v>
      </c>
      <c r="P39" s="222">
        <v>0</v>
      </c>
      <c r="Q39" s="222">
        <f>ROUND(E39*P39,5)</f>
        <v>0</v>
      </c>
      <c r="R39" s="222"/>
      <c r="S39" s="222"/>
      <c r="T39" s="223">
        <v>0</v>
      </c>
      <c r="U39" s="222">
        <f>ROUND(E39*T39,2)</f>
        <v>0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131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29</v>
      </c>
      <c r="B40" s="219" t="s">
        <v>168</v>
      </c>
      <c r="C40" s="262" t="s">
        <v>169</v>
      </c>
      <c r="D40" s="221" t="s">
        <v>144</v>
      </c>
      <c r="E40" s="227">
        <v>2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0</v>
      </c>
      <c r="M40" s="230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0</v>
      </c>
      <c r="U40" s="222">
        <f>ROUND(E40*T40,2)</f>
        <v>0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131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13">
        <v>30</v>
      </c>
      <c r="B41" s="219" t="s">
        <v>170</v>
      </c>
      <c r="C41" s="262" t="s">
        <v>171</v>
      </c>
      <c r="D41" s="221" t="s">
        <v>144</v>
      </c>
      <c r="E41" s="227">
        <v>8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0</v>
      </c>
      <c r="M41" s="230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0</v>
      </c>
      <c r="U41" s="222">
        <f>ROUND(E41*T41,2)</f>
        <v>0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131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31</v>
      </c>
      <c r="B42" s="219" t="s">
        <v>172</v>
      </c>
      <c r="C42" s="262" t="s">
        <v>173</v>
      </c>
      <c r="D42" s="221" t="s">
        <v>144</v>
      </c>
      <c r="E42" s="227">
        <v>2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0</v>
      </c>
      <c r="M42" s="230">
        <f>G42*(1+L42/100)</f>
        <v>0</v>
      </c>
      <c r="N42" s="222">
        <v>1E-4</v>
      </c>
      <c r="O42" s="222">
        <f>ROUND(E42*N42,5)</f>
        <v>2.0000000000000001E-4</v>
      </c>
      <c r="P42" s="222">
        <v>0</v>
      </c>
      <c r="Q42" s="222">
        <f>ROUND(E42*P42,5)</f>
        <v>0</v>
      </c>
      <c r="R42" s="222"/>
      <c r="S42" s="222"/>
      <c r="T42" s="223">
        <v>0.624</v>
      </c>
      <c r="U42" s="222">
        <f>ROUND(E42*T42,2)</f>
        <v>1.25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106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13">
        <v>32</v>
      </c>
      <c r="B43" s="219" t="s">
        <v>174</v>
      </c>
      <c r="C43" s="262" t="s">
        <v>175</v>
      </c>
      <c r="D43" s="221" t="s">
        <v>149</v>
      </c>
      <c r="E43" s="227">
        <v>2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0</v>
      </c>
      <c r="M43" s="230">
        <f>G43*(1+L43/100)</f>
        <v>0</v>
      </c>
      <c r="N43" s="222">
        <v>0</v>
      </c>
      <c r="O43" s="222">
        <f>ROUND(E43*N43,5)</f>
        <v>0</v>
      </c>
      <c r="P43" s="222">
        <v>0</v>
      </c>
      <c r="Q43" s="222">
        <f>ROUND(E43*P43,5)</f>
        <v>0</v>
      </c>
      <c r="R43" s="222"/>
      <c r="S43" s="222"/>
      <c r="T43" s="223">
        <v>0</v>
      </c>
      <c r="U43" s="222">
        <f>ROUND(E43*T43,2)</f>
        <v>0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106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>
        <v>33</v>
      </c>
      <c r="B44" s="219" t="s">
        <v>176</v>
      </c>
      <c r="C44" s="262" t="s">
        <v>177</v>
      </c>
      <c r="D44" s="221" t="s">
        <v>144</v>
      </c>
      <c r="E44" s="227">
        <v>2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0</v>
      </c>
      <c r="M44" s="230">
        <f>G44*(1+L44/100)</f>
        <v>0</v>
      </c>
      <c r="N44" s="222">
        <v>0.32906000000000002</v>
      </c>
      <c r="O44" s="222">
        <f>ROUND(E44*N44,5)</f>
        <v>0.65812000000000004</v>
      </c>
      <c r="P44" s="222">
        <v>0</v>
      </c>
      <c r="Q44" s="222">
        <f>ROUND(E44*P44,5)</f>
        <v>0</v>
      </c>
      <c r="R44" s="222"/>
      <c r="S44" s="222"/>
      <c r="T44" s="223">
        <v>1.1819999999999999</v>
      </c>
      <c r="U44" s="222">
        <f>ROUND(E44*T44,2)</f>
        <v>2.36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106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1" x14ac:dyDescent="0.2">
      <c r="A45" s="213">
        <v>34</v>
      </c>
      <c r="B45" s="219" t="s">
        <v>178</v>
      </c>
      <c r="C45" s="262" t="s">
        <v>179</v>
      </c>
      <c r="D45" s="221" t="s">
        <v>144</v>
      </c>
      <c r="E45" s="227">
        <v>2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0</v>
      </c>
      <c r="M45" s="230">
        <f>G45*(1+L45/100)</f>
        <v>0</v>
      </c>
      <c r="N45" s="222">
        <v>2.4E-2</v>
      </c>
      <c r="O45" s="222">
        <f>ROUND(E45*N45,5)</f>
        <v>4.8000000000000001E-2</v>
      </c>
      <c r="P45" s="222">
        <v>0</v>
      </c>
      <c r="Q45" s="222">
        <f>ROUND(E45*P45,5)</f>
        <v>0</v>
      </c>
      <c r="R45" s="222"/>
      <c r="S45" s="222"/>
      <c r="T45" s="223">
        <v>0</v>
      </c>
      <c r="U45" s="222">
        <f>ROUND(E45*T45,2)</f>
        <v>0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131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>
        <v>35</v>
      </c>
      <c r="B46" s="219" t="s">
        <v>180</v>
      </c>
      <c r="C46" s="262" t="s">
        <v>181</v>
      </c>
      <c r="D46" s="221" t="s">
        <v>144</v>
      </c>
      <c r="E46" s="227">
        <v>2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0</v>
      </c>
      <c r="M46" s="230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131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>
        <v>36</v>
      </c>
      <c r="B47" s="219" t="s">
        <v>168</v>
      </c>
      <c r="C47" s="262" t="s">
        <v>169</v>
      </c>
      <c r="D47" s="221" t="s">
        <v>144</v>
      </c>
      <c r="E47" s="227">
        <v>2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0</v>
      </c>
      <c r="M47" s="230">
        <f>G47*(1+L47/100)</f>
        <v>0</v>
      </c>
      <c r="N47" s="222">
        <v>0</v>
      </c>
      <c r="O47" s="222">
        <f>ROUND(E47*N47,5)</f>
        <v>0</v>
      </c>
      <c r="P47" s="222">
        <v>0</v>
      </c>
      <c r="Q47" s="222">
        <f>ROUND(E47*P47,5)</f>
        <v>0</v>
      </c>
      <c r="R47" s="222"/>
      <c r="S47" s="222"/>
      <c r="T47" s="223">
        <v>0</v>
      </c>
      <c r="U47" s="222">
        <f>ROUND(E47*T47,2)</f>
        <v>0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131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13">
        <v>37</v>
      </c>
      <c r="B48" s="219" t="s">
        <v>182</v>
      </c>
      <c r="C48" s="262" t="s">
        <v>183</v>
      </c>
      <c r="D48" s="221" t="s">
        <v>149</v>
      </c>
      <c r="E48" s="227">
        <v>2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0</v>
      </c>
      <c r="M48" s="230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0</v>
      </c>
      <c r="U48" s="222">
        <f>ROUND(E48*T48,2)</f>
        <v>0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106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x14ac:dyDescent="0.2">
      <c r="A49" s="214" t="s">
        <v>101</v>
      </c>
      <c r="B49" s="220" t="s">
        <v>66</v>
      </c>
      <c r="C49" s="263" t="s">
        <v>67</v>
      </c>
      <c r="D49" s="224"/>
      <c r="E49" s="228"/>
      <c r="F49" s="231"/>
      <c r="G49" s="231">
        <f>SUMIF(AE50:AE58,"&lt;&gt;NOR",G50:G58)</f>
        <v>0</v>
      </c>
      <c r="H49" s="231"/>
      <c r="I49" s="231">
        <f>SUM(I50:I58)</f>
        <v>0</v>
      </c>
      <c r="J49" s="231"/>
      <c r="K49" s="231">
        <f>SUM(K50:K58)</f>
        <v>0</v>
      </c>
      <c r="L49" s="231"/>
      <c r="M49" s="231">
        <f>SUM(M50:M58)</f>
        <v>0</v>
      </c>
      <c r="N49" s="225"/>
      <c r="O49" s="225">
        <f>SUM(O50:O58)</f>
        <v>0</v>
      </c>
      <c r="P49" s="225"/>
      <c r="Q49" s="225">
        <f>SUM(Q50:Q58)</f>
        <v>0</v>
      </c>
      <c r="R49" s="225"/>
      <c r="S49" s="225"/>
      <c r="T49" s="226"/>
      <c r="U49" s="225">
        <f>SUM(U50:U58)</f>
        <v>0</v>
      </c>
      <c r="AE49" t="s">
        <v>102</v>
      </c>
    </row>
    <row r="50" spans="1:60" outlineLevel="1" x14ac:dyDescent="0.2">
      <c r="A50" s="213">
        <v>38</v>
      </c>
      <c r="B50" s="219" t="s">
        <v>184</v>
      </c>
      <c r="C50" s="262" t="s">
        <v>185</v>
      </c>
      <c r="D50" s="221" t="s">
        <v>186</v>
      </c>
      <c r="E50" s="227">
        <v>1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0</v>
      </c>
      <c r="M50" s="230">
        <f>G50*(1+L50/100)</f>
        <v>0</v>
      </c>
      <c r="N50" s="222">
        <v>0</v>
      </c>
      <c r="O50" s="222">
        <f>ROUND(E50*N50,5)</f>
        <v>0</v>
      </c>
      <c r="P50" s="222">
        <v>0</v>
      </c>
      <c r="Q50" s="222">
        <f>ROUND(E50*P50,5)</f>
        <v>0</v>
      </c>
      <c r="R50" s="222"/>
      <c r="S50" s="222"/>
      <c r="T50" s="223">
        <v>0</v>
      </c>
      <c r="U50" s="222">
        <f>ROUND(E50*T50,2)</f>
        <v>0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106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1" x14ac:dyDescent="0.2">
      <c r="A51" s="213">
        <v>39</v>
      </c>
      <c r="B51" s="219" t="s">
        <v>187</v>
      </c>
      <c r="C51" s="262" t="s">
        <v>188</v>
      </c>
      <c r="D51" s="221" t="s">
        <v>186</v>
      </c>
      <c r="E51" s="227">
        <v>1</v>
      </c>
      <c r="F51" s="229"/>
      <c r="G51" s="230">
        <f>ROUND(E51*F51,2)</f>
        <v>0</v>
      </c>
      <c r="H51" s="229"/>
      <c r="I51" s="230">
        <f>ROUND(E51*H51,2)</f>
        <v>0</v>
      </c>
      <c r="J51" s="229"/>
      <c r="K51" s="230">
        <f>ROUND(E51*J51,2)</f>
        <v>0</v>
      </c>
      <c r="L51" s="230">
        <v>0</v>
      </c>
      <c r="M51" s="230">
        <f>G51*(1+L51/100)</f>
        <v>0</v>
      </c>
      <c r="N51" s="222">
        <v>0</v>
      </c>
      <c r="O51" s="222">
        <f>ROUND(E51*N51,5)</f>
        <v>0</v>
      </c>
      <c r="P51" s="222">
        <v>0</v>
      </c>
      <c r="Q51" s="222">
        <f>ROUND(E51*P51,5)</f>
        <v>0</v>
      </c>
      <c r="R51" s="222"/>
      <c r="S51" s="222"/>
      <c r="T51" s="223">
        <v>0</v>
      </c>
      <c r="U51" s="222">
        <f>ROUND(E51*T51,2)</f>
        <v>0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106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13">
        <v>40</v>
      </c>
      <c r="B52" s="219" t="s">
        <v>189</v>
      </c>
      <c r="C52" s="262" t="s">
        <v>190</v>
      </c>
      <c r="D52" s="221" t="s">
        <v>191</v>
      </c>
      <c r="E52" s="227">
        <v>146.05000000000001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0</v>
      </c>
      <c r="M52" s="230">
        <f>G52*(1+L52/100)</f>
        <v>0</v>
      </c>
      <c r="N52" s="222">
        <v>0</v>
      </c>
      <c r="O52" s="222">
        <f>ROUND(E52*N52,5)</f>
        <v>0</v>
      </c>
      <c r="P52" s="222">
        <v>0</v>
      </c>
      <c r="Q52" s="222">
        <f>ROUND(E52*P52,5)</f>
        <v>0</v>
      </c>
      <c r="R52" s="222"/>
      <c r="S52" s="222"/>
      <c r="T52" s="223">
        <v>0</v>
      </c>
      <c r="U52" s="222">
        <f>ROUND(E52*T52,2)</f>
        <v>0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106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13">
        <v>41</v>
      </c>
      <c r="B53" s="219" t="s">
        <v>192</v>
      </c>
      <c r="C53" s="262" t="s">
        <v>193</v>
      </c>
      <c r="D53" s="221" t="s">
        <v>191</v>
      </c>
      <c r="E53" s="227">
        <v>146.5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0</v>
      </c>
      <c r="M53" s="230">
        <f>G53*(1+L53/100)</f>
        <v>0</v>
      </c>
      <c r="N53" s="222">
        <v>0</v>
      </c>
      <c r="O53" s="222">
        <f>ROUND(E53*N53,5)</f>
        <v>0</v>
      </c>
      <c r="P53" s="222">
        <v>0</v>
      </c>
      <c r="Q53" s="222">
        <f>ROUND(E53*P53,5)</f>
        <v>0</v>
      </c>
      <c r="R53" s="222"/>
      <c r="S53" s="222"/>
      <c r="T53" s="223">
        <v>0</v>
      </c>
      <c r="U53" s="222">
        <f>ROUND(E53*T53,2)</f>
        <v>0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106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13">
        <v>42</v>
      </c>
      <c r="B54" s="219" t="s">
        <v>194</v>
      </c>
      <c r="C54" s="262" t="s">
        <v>195</v>
      </c>
      <c r="D54" s="221" t="s">
        <v>149</v>
      </c>
      <c r="E54" s="227">
        <v>1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0</v>
      </c>
      <c r="M54" s="230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0</v>
      </c>
      <c r="U54" s="222">
        <f>ROUND(E54*T54,2)</f>
        <v>0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106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13">
        <v>43</v>
      </c>
      <c r="B55" s="219" t="s">
        <v>196</v>
      </c>
      <c r="C55" s="262" t="s">
        <v>197</v>
      </c>
      <c r="D55" s="221" t="s">
        <v>149</v>
      </c>
      <c r="E55" s="227">
        <v>2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0</v>
      </c>
      <c r="M55" s="230">
        <f>G55*(1+L55/100)</f>
        <v>0</v>
      </c>
      <c r="N55" s="222">
        <v>0</v>
      </c>
      <c r="O55" s="222">
        <f>ROUND(E55*N55,5)</f>
        <v>0</v>
      </c>
      <c r="P55" s="222">
        <v>0</v>
      </c>
      <c r="Q55" s="222">
        <f>ROUND(E55*P55,5)</f>
        <v>0</v>
      </c>
      <c r="R55" s="222"/>
      <c r="S55" s="222"/>
      <c r="T55" s="223">
        <v>0</v>
      </c>
      <c r="U55" s="222">
        <f>ROUND(E55*T55,2)</f>
        <v>0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106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13">
        <v>44</v>
      </c>
      <c r="B56" s="219" t="s">
        <v>198</v>
      </c>
      <c r="C56" s="262" t="s">
        <v>199</v>
      </c>
      <c r="D56" s="221" t="s">
        <v>186</v>
      </c>
      <c r="E56" s="227">
        <v>1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0</v>
      </c>
      <c r="M56" s="230">
        <f>G56*(1+L56/100)</f>
        <v>0</v>
      </c>
      <c r="N56" s="222">
        <v>0</v>
      </c>
      <c r="O56" s="222">
        <f>ROUND(E56*N56,5)</f>
        <v>0</v>
      </c>
      <c r="P56" s="222">
        <v>0</v>
      </c>
      <c r="Q56" s="222">
        <f>ROUND(E56*P56,5)</f>
        <v>0</v>
      </c>
      <c r="R56" s="222"/>
      <c r="S56" s="222"/>
      <c r="T56" s="223">
        <v>0</v>
      </c>
      <c r="U56" s="222">
        <f>ROUND(E56*T56,2)</f>
        <v>0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106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13">
        <v>45</v>
      </c>
      <c r="B57" s="219" t="s">
        <v>200</v>
      </c>
      <c r="C57" s="262" t="s">
        <v>201</v>
      </c>
      <c r="D57" s="221" t="s">
        <v>186</v>
      </c>
      <c r="E57" s="227">
        <v>1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0</v>
      </c>
      <c r="M57" s="230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0</v>
      </c>
      <c r="U57" s="222">
        <f>ROUND(E57*T57,2)</f>
        <v>0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106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13">
        <v>46</v>
      </c>
      <c r="B58" s="219" t="s">
        <v>202</v>
      </c>
      <c r="C58" s="262" t="s">
        <v>203</v>
      </c>
      <c r="D58" s="221" t="s">
        <v>191</v>
      </c>
      <c r="E58" s="227">
        <v>24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0</v>
      </c>
      <c r="M58" s="230">
        <f>G58*(1+L58/100)</f>
        <v>0</v>
      </c>
      <c r="N58" s="222">
        <v>0</v>
      </c>
      <c r="O58" s="222">
        <f>ROUND(E58*N58,5)</f>
        <v>0</v>
      </c>
      <c r="P58" s="222">
        <v>0</v>
      </c>
      <c r="Q58" s="222">
        <f>ROUND(E58*P58,5)</f>
        <v>0</v>
      </c>
      <c r="R58" s="222"/>
      <c r="S58" s="222"/>
      <c r="T58" s="223">
        <v>0</v>
      </c>
      <c r="U58" s="222">
        <f>ROUND(E58*T58,2)</f>
        <v>0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106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x14ac:dyDescent="0.2">
      <c r="A59" s="214" t="s">
        <v>101</v>
      </c>
      <c r="B59" s="220" t="s">
        <v>68</v>
      </c>
      <c r="C59" s="263" t="s">
        <v>69</v>
      </c>
      <c r="D59" s="224"/>
      <c r="E59" s="228"/>
      <c r="F59" s="231"/>
      <c r="G59" s="231">
        <f>SUMIF(AE60:AE63,"&lt;&gt;NOR",G60:G63)</f>
        <v>0</v>
      </c>
      <c r="H59" s="231"/>
      <c r="I59" s="231">
        <f>SUM(I60:I63)</f>
        <v>0</v>
      </c>
      <c r="J59" s="231"/>
      <c r="K59" s="231">
        <f>SUM(K60:K63)</f>
        <v>0</v>
      </c>
      <c r="L59" s="231"/>
      <c r="M59" s="231">
        <f>SUM(M60:M63)</f>
        <v>0</v>
      </c>
      <c r="N59" s="225"/>
      <c r="O59" s="225">
        <f>SUM(O60:O63)</f>
        <v>0</v>
      </c>
      <c r="P59" s="225"/>
      <c r="Q59" s="225">
        <f>SUM(Q60:Q63)</f>
        <v>0</v>
      </c>
      <c r="R59" s="225"/>
      <c r="S59" s="225"/>
      <c r="T59" s="226"/>
      <c r="U59" s="225">
        <f>SUM(U60:U63)</f>
        <v>39.67</v>
      </c>
      <c r="AE59" t="s">
        <v>102</v>
      </c>
    </row>
    <row r="60" spans="1:60" outlineLevel="1" x14ac:dyDescent="0.2">
      <c r="A60" s="213">
        <v>47</v>
      </c>
      <c r="B60" s="219" t="s">
        <v>204</v>
      </c>
      <c r="C60" s="262" t="s">
        <v>205</v>
      </c>
      <c r="D60" s="221" t="s">
        <v>124</v>
      </c>
      <c r="E60" s="227">
        <v>67.341999999999999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0</v>
      </c>
      <c r="M60" s="230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9.9000000000000005E-2</v>
      </c>
      <c r="U60" s="222">
        <f>ROUND(E60*T60,2)</f>
        <v>6.67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106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13">
        <v>48</v>
      </c>
      <c r="B61" s="219" t="s">
        <v>206</v>
      </c>
      <c r="C61" s="262" t="s">
        <v>207</v>
      </c>
      <c r="D61" s="221" t="s">
        <v>124</v>
      </c>
      <c r="E61" s="227">
        <v>67.341999999999999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0</v>
      </c>
      <c r="M61" s="230">
        <f>G61*(1+L61/100)</f>
        <v>0</v>
      </c>
      <c r="N61" s="222">
        <v>0</v>
      </c>
      <c r="O61" s="222">
        <f>ROUND(E61*N61,5)</f>
        <v>0</v>
      </c>
      <c r="P61" s="222">
        <v>0</v>
      </c>
      <c r="Q61" s="222">
        <f>ROUND(E61*P61,5)</f>
        <v>0</v>
      </c>
      <c r="R61" s="222"/>
      <c r="S61" s="222"/>
      <c r="T61" s="223">
        <v>0.49</v>
      </c>
      <c r="U61" s="222">
        <f>ROUND(E61*T61,2)</f>
        <v>33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106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1" x14ac:dyDescent="0.2">
      <c r="A62" s="213">
        <v>49</v>
      </c>
      <c r="B62" s="219" t="s">
        <v>208</v>
      </c>
      <c r="C62" s="262" t="s">
        <v>209</v>
      </c>
      <c r="D62" s="221" t="s">
        <v>124</v>
      </c>
      <c r="E62" s="227">
        <v>1279.498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0</v>
      </c>
      <c r="M62" s="230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0</v>
      </c>
      <c r="U62" s="222">
        <f>ROUND(E62*T62,2)</f>
        <v>0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106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50</v>
      </c>
      <c r="B63" s="219" t="s">
        <v>210</v>
      </c>
      <c r="C63" s="262" t="s">
        <v>211</v>
      </c>
      <c r="D63" s="221" t="s">
        <v>124</v>
      </c>
      <c r="E63" s="227">
        <v>67.341999999999999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0</v>
      </c>
      <c r="M63" s="230">
        <f>G63*(1+L63/100)</f>
        <v>0</v>
      </c>
      <c r="N63" s="222">
        <v>0</v>
      </c>
      <c r="O63" s="222">
        <f>ROUND(E63*N63,5)</f>
        <v>0</v>
      </c>
      <c r="P63" s="222">
        <v>0</v>
      </c>
      <c r="Q63" s="222">
        <f>ROUND(E63*P63,5)</f>
        <v>0</v>
      </c>
      <c r="R63" s="222"/>
      <c r="S63" s="222"/>
      <c r="T63" s="223">
        <v>0</v>
      </c>
      <c r="U63" s="222">
        <f>ROUND(E63*T63,2)</f>
        <v>0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106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x14ac:dyDescent="0.2">
      <c r="A64" s="214" t="s">
        <v>101</v>
      </c>
      <c r="B64" s="220" t="s">
        <v>70</v>
      </c>
      <c r="C64" s="263" t="s">
        <v>71</v>
      </c>
      <c r="D64" s="224"/>
      <c r="E64" s="228"/>
      <c r="F64" s="231"/>
      <c r="G64" s="231">
        <f>SUMIF(AE65:AE65,"&lt;&gt;NOR",G65:G65)</f>
        <v>0</v>
      </c>
      <c r="H64" s="231"/>
      <c r="I64" s="231">
        <f>SUM(I65:I65)</f>
        <v>0</v>
      </c>
      <c r="J64" s="231"/>
      <c r="K64" s="231">
        <f>SUM(K65:K65)</f>
        <v>0</v>
      </c>
      <c r="L64" s="231"/>
      <c r="M64" s="231">
        <f>SUM(M65:M65)</f>
        <v>0</v>
      </c>
      <c r="N64" s="225"/>
      <c r="O64" s="225">
        <f>SUM(O65:O65)</f>
        <v>0</v>
      </c>
      <c r="P64" s="225"/>
      <c r="Q64" s="225">
        <f>SUM(Q65:Q65)</f>
        <v>0</v>
      </c>
      <c r="R64" s="225"/>
      <c r="S64" s="225"/>
      <c r="T64" s="226"/>
      <c r="U64" s="225">
        <f>SUM(U65:U65)</f>
        <v>0</v>
      </c>
      <c r="AE64" t="s">
        <v>102</v>
      </c>
    </row>
    <row r="65" spans="1:60" outlineLevel="1" x14ac:dyDescent="0.2">
      <c r="A65" s="213">
        <v>51</v>
      </c>
      <c r="B65" s="219" t="s">
        <v>212</v>
      </c>
      <c r="C65" s="262" t="s">
        <v>213</v>
      </c>
      <c r="D65" s="221" t="s">
        <v>186</v>
      </c>
      <c r="E65" s="227">
        <v>1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0</v>
      </c>
      <c r="M65" s="230">
        <f>G65*(1+L65/100)</f>
        <v>0</v>
      </c>
      <c r="N65" s="222">
        <v>0</v>
      </c>
      <c r="O65" s="222">
        <f>ROUND(E65*N65,5)</f>
        <v>0</v>
      </c>
      <c r="P65" s="222">
        <v>0</v>
      </c>
      <c r="Q65" s="222">
        <f>ROUND(E65*P65,5)</f>
        <v>0</v>
      </c>
      <c r="R65" s="222"/>
      <c r="S65" s="222"/>
      <c r="T65" s="223">
        <v>0</v>
      </c>
      <c r="U65" s="222">
        <f>ROUND(E65*T65,2)</f>
        <v>0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106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x14ac:dyDescent="0.2">
      <c r="A66" s="214" t="s">
        <v>101</v>
      </c>
      <c r="B66" s="220" t="s">
        <v>72</v>
      </c>
      <c r="C66" s="263" t="s">
        <v>73</v>
      </c>
      <c r="D66" s="224"/>
      <c r="E66" s="228"/>
      <c r="F66" s="231"/>
      <c r="G66" s="231">
        <f>SUMIF(AE67:AE68,"&lt;&gt;NOR",G67:G68)</f>
        <v>0</v>
      </c>
      <c r="H66" s="231"/>
      <c r="I66" s="231">
        <f>SUM(I67:I68)</f>
        <v>0</v>
      </c>
      <c r="J66" s="231"/>
      <c r="K66" s="231">
        <f>SUM(K67:K68)</f>
        <v>0</v>
      </c>
      <c r="L66" s="231"/>
      <c r="M66" s="231">
        <f>SUM(M67:M68)</f>
        <v>0</v>
      </c>
      <c r="N66" s="225"/>
      <c r="O66" s="225">
        <f>SUM(O67:O68)</f>
        <v>0</v>
      </c>
      <c r="P66" s="225"/>
      <c r="Q66" s="225">
        <f>SUM(Q67:Q68)</f>
        <v>0</v>
      </c>
      <c r="R66" s="225"/>
      <c r="S66" s="225"/>
      <c r="T66" s="226"/>
      <c r="U66" s="225">
        <f>SUM(U67:U68)</f>
        <v>19.41</v>
      </c>
      <c r="AE66" t="s">
        <v>102</v>
      </c>
    </row>
    <row r="67" spans="1:60" outlineLevel="1" x14ac:dyDescent="0.2">
      <c r="A67" s="213">
        <v>52</v>
      </c>
      <c r="B67" s="219" t="s">
        <v>214</v>
      </c>
      <c r="C67" s="262" t="s">
        <v>215</v>
      </c>
      <c r="D67" s="221" t="s">
        <v>112</v>
      </c>
      <c r="E67" s="227">
        <v>146.05000000000001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0</v>
      </c>
      <c r="M67" s="230">
        <f>G67*(1+L67/100)</f>
        <v>0</v>
      </c>
      <c r="N67" s="222">
        <v>0</v>
      </c>
      <c r="O67" s="222">
        <f>ROUND(E67*N67,5)</f>
        <v>0</v>
      </c>
      <c r="P67" s="222">
        <v>0</v>
      </c>
      <c r="Q67" s="222">
        <f>ROUND(E67*P67,5)</f>
        <v>0</v>
      </c>
      <c r="R67" s="222"/>
      <c r="S67" s="222"/>
      <c r="T67" s="223">
        <v>4.1000000000000002E-2</v>
      </c>
      <c r="U67" s="222">
        <f>ROUND(E67*T67,2)</f>
        <v>5.99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106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40">
        <v>53</v>
      </c>
      <c r="B68" s="241" t="s">
        <v>216</v>
      </c>
      <c r="C68" s="264" t="s">
        <v>217</v>
      </c>
      <c r="D68" s="242" t="s">
        <v>218</v>
      </c>
      <c r="E68" s="243">
        <v>2</v>
      </c>
      <c r="F68" s="244"/>
      <c r="G68" s="245">
        <f>ROUND(E68*F68,2)</f>
        <v>0</v>
      </c>
      <c r="H68" s="244"/>
      <c r="I68" s="245">
        <f>ROUND(E68*H68,2)</f>
        <v>0</v>
      </c>
      <c r="J68" s="244"/>
      <c r="K68" s="245">
        <f>ROUND(E68*J68,2)</f>
        <v>0</v>
      </c>
      <c r="L68" s="245">
        <v>0</v>
      </c>
      <c r="M68" s="245">
        <f>G68*(1+L68/100)</f>
        <v>0</v>
      </c>
      <c r="N68" s="246">
        <v>0</v>
      </c>
      <c r="O68" s="246">
        <f>ROUND(E68*N68,5)</f>
        <v>0</v>
      </c>
      <c r="P68" s="246">
        <v>0</v>
      </c>
      <c r="Q68" s="246">
        <f>ROUND(E68*P68,5)</f>
        <v>0</v>
      </c>
      <c r="R68" s="246"/>
      <c r="S68" s="246"/>
      <c r="T68" s="247">
        <v>6.71</v>
      </c>
      <c r="U68" s="246">
        <f>ROUND(E68*T68,2)</f>
        <v>13.42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106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x14ac:dyDescent="0.2">
      <c r="A69" s="6"/>
      <c r="B69" s="7" t="s">
        <v>219</v>
      </c>
      <c r="C69" s="265" t="s">
        <v>219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AC69">
        <v>15</v>
      </c>
      <c r="AD69">
        <v>21</v>
      </c>
    </row>
    <row r="70" spans="1:60" x14ac:dyDescent="0.2">
      <c r="A70" s="248"/>
      <c r="B70" s="249">
        <v>26</v>
      </c>
      <c r="C70" s="266" t="s">
        <v>219</v>
      </c>
      <c r="D70" s="250"/>
      <c r="E70" s="250"/>
      <c r="F70" s="250"/>
      <c r="G70" s="261">
        <f>G8+G20+G23+G26+G49+G59+G64+G66</f>
        <v>0</v>
      </c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AC70">
        <f>SUMIF(L7:L68,AC69,G7:G68)</f>
        <v>0</v>
      </c>
      <c r="AD70">
        <f>SUMIF(L7:L68,AD69,G7:G68)</f>
        <v>0</v>
      </c>
      <c r="AE70" t="s">
        <v>220</v>
      </c>
    </row>
    <row r="71" spans="1:60" x14ac:dyDescent="0.2">
      <c r="A71" s="6"/>
      <c r="B71" s="7" t="s">
        <v>219</v>
      </c>
      <c r="C71" s="265" t="s">
        <v>219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60" x14ac:dyDescent="0.2">
      <c r="A72" s="6"/>
      <c r="B72" s="7" t="s">
        <v>219</v>
      </c>
      <c r="C72" s="265" t="s">
        <v>219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 x14ac:dyDescent="0.2">
      <c r="A73" s="251">
        <v>33</v>
      </c>
      <c r="B73" s="251"/>
      <c r="C73" s="267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">
      <c r="A74" s="252"/>
      <c r="B74" s="253"/>
      <c r="C74" s="268"/>
      <c r="D74" s="253"/>
      <c r="E74" s="253"/>
      <c r="F74" s="253"/>
      <c r="G74" s="254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AE74" t="s">
        <v>221</v>
      </c>
    </row>
    <row r="75" spans="1:60" x14ac:dyDescent="0.2">
      <c r="A75" s="255"/>
      <c r="B75" s="256"/>
      <c r="C75" s="269"/>
      <c r="D75" s="256"/>
      <c r="E75" s="256"/>
      <c r="F75" s="256"/>
      <c r="G75" s="257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55"/>
      <c r="B76" s="256"/>
      <c r="C76" s="269"/>
      <c r="D76" s="256"/>
      <c r="E76" s="256"/>
      <c r="F76" s="256"/>
      <c r="G76" s="257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55"/>
      <c r="B77" s="256"/>
      <c r="C77" s="269"/>
      <c r="D77" s="256"/>
      <c r="E77" s="256"/>
      <c r="F77" s="256"/>
      <c r="G77" s="257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58"/>
      <c r="B78" s="259"/>
      <c r="C78" s="270"/>
      <c r="D78" s="259"/>
      <c r="E78" s="259"/>
      <c r="F78" s="259"/>
      <c r="G78" s="260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6"/>
      <c r="B79" s="7" t="s">
        <v>219</v>
      </c>
      <c r="C79" s="265" t="s">
        <v>219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C80" s="271"/>
      <c r="AE80" t="s">
        <v>222</v>
      </c>
    </row>
  </sheetData>
  <mergeCells count="6">
    <mergeCell ref="A1:G1"/>
    <mergeCell ref="C2:G2"/>
    <mergeCell ref="C3:G3"/>
    <mergeCell ref="C4:G4"/>
    <mergeCell ref="A73:C73"/>
    <mergeCell ref="A74:G78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2021-03-11T17:55:31Z</dcterms:modified>
</cp:coreProperties>
</file>